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tr.nemecek\Desktop\Work\Agroles\Web\Akce\Září 2024\"/>
    </mc:Choice>
  </mc:AlternateContent>
  <xr:revisionPtr revIDLastSave="0" documentId="13_ncr:1_{A1421D11-4710-4FC7-BBB1-AF7DCA997308}" xr6:coauthVersionLast="47" xr6:coauthVersionMax="47" xr10:uidLastSave="{00000000-0000-0000-0000-000000000000}"/>
  <workbookProtection workbookAlgorithmName="SHA-512" workbookHashValue="VHrBoGYgtT5ePFN8fT9TWM56C8w7+I1Bxcuax7BHIPrGYWGRdXogUan1N04EvLyLUWMn+nnakIWbJHcy9Jvd4g==" workbookSaltValue="mqoaEMYRIn6m5710c3Jw/w==" workbookSpinCount="100000" lockStructure="1"/>
  <bookViews>
    <workbookView xWindow="-120" yWindow="-120" windowWidth="29040" windowHeight="15720" xr2:uid="{E9CE591B-45E8-434D-9C21-085725CAD5A8}"/>
  </bookViews>
  <sheets>
    <sheet name="List1" sheetId="1" r:id="rId1"/>
  </sheets>
  <definedNames>
    <definedName name="_xlnm.Print_Area" localSheetId="0">List1!$A$1:$F$42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1" l="1"/>
  <c r="O10" i="1"/>
  <c r="O11" i="1"/>
  <c r="O12" i="1"/>
  <c r="F12" i="1" s="1"/>
  <c r="O13" i="1"/>
  <c r="O14" i="1"/>
  <c r="O15" i="1"/>
  <c r="O16" i="1"/>
  <c r="F16" i="1" s="1"/>
  <c r="O17" i="1"/>
  <c r="O18" i="1"/>
  <c r="O19" i="1"/>
  <c r="O20" i="1"/>
  <c r="F20" i="1" s="1"/>
  <c r="O21" i="1"/>
  <c r="O22" i="1"/>
  <c r="O23" i="1"/>
  <c r="O24" i="1"/>
  <c r="F24" i="1" s="1"/>
  <c r="O25" i="1"/>
  <c r="O26" i="1"/>
  <c r="O27" i="1"/>
  <c r="O28" i="1"/>
  <c r="F28" i="1" s="1"/>
  <c r="O29" i="1"/>
  <c r="O30" i="1"/>
  <c r="F30" i="1" s="1"/>
  <c r="O31" i="1"/>
  <c r="O32" i="1"/>
  <c r="F32" i="1" s="1"/>
  <c r="O33" i="1"/>
  <c r="O34" i="1"/>
  <c r="O35" i="1"/>
  <c r="O36" i="1"/>
  <c r="F36" i="1" s="1"/>
  <c r="F34" i="1"/>
  <c r="F33" i="1"/>
  <c r="F29" i="1"/>
  <c r="F25" i="1"/>
  <c r="F21" i="1"/>
  <c r="F17" i="1"/>
  <c r="F13" i="1"/>
  <c r="O8" i="1"/>
  <c r="F8" i="1" s="1"/>
  <c r="P26" i="1"/>
  <c r="F26" i="1"/>
  <c r="K26" i="1"/>
  <c r="L26" i="1" s="1"/>
  <c r="I26" i="1"/>
  <c r="H26" i="1" s="1"/>
  <c r="P25" i="1"/>
  <c r="K25" i="1"/>
  <c r="L25" i="1" s="1"/>
  <c r="I25" i="1"/>
  <c r="H25" i="1" s="1"/>
  <c r="P24" i="1"/>
  <c r="K24" i="1"/>
  <c r="L24" i="1" s="1"/>
  <c r="I24" i="1"/>
  <c r="H24" i="1" s="1"/>
  <c r="P23" i="1"/>
  <c r="F23" i="1"/>
  <c r="K23" i="1"/>
  <c r="L23" i="1" s="1"/>
  <c r="I23" i="1"/>
  <c r="H23" i="1" s="1"/>
  <c r="P22" i="1"/>
  <c r="F22" i="1"/>
  <c r="K22" i="1"/>
  <c r="L22" i="1" s="1"/>
  <c r="I22" i="1"/>
  <c r="H22" i="1" s="1"/>
  <c r="P21" i="1"/>
  <c r="K21" i="1"/>
  <c r="L21" i="1" s="1"/>
  <c r="I21" i="1"/>
  <c r="H21" i="1" s="1"/>
  <c r="P20" i="1"/>
  <c r="K20" i="1"/>
  <c r="L20" i="1" s="1"/>
  <c r="I20" i="1"/>
  <c r="H20" i="1" s="1"/>
  <c r="P15" i="1"/>
  <c r="F15" i="1"/>
  <c r="K15" i="1"/>
  <c r="L15" i="1" s="1"/>
  <c r="I15" i="1"/>
  <c r="H15" i="1" s="1"/>
  <c r="P14" i="1"/>
  <c r="F14" i="1"/>
  <c r="K14" i="1"/>
  <c r="L14" i="1" s="1"/>
  <c r="I14" i="1"/>
  <c r="H14" i="1" s="1"/>
  <c r="P13" i="1"/>
  <c r="K13" i="1"/>
  <c r="L13" i="1" s="1"/>
  <c r="I13" i="1"/>
  <c r="H13" i="1" s="1"/>
  <c r="P12" i="1"/>
  <c r="K12" i="1"/>
  <c r="L12" i="1" s="1"/>
  <c r="I12" i="1"/>
  <c r="H12" i="1" s="1"/>
  <c r="P11" i="1"/>
  <c r="F11" i="1"/>
  <c r="K11" i="1"/>
  <c r="L11" i="1" s="1"/>
  <c r="I11" i="1"/>
  <c r="H11" i="1" s="1"/>
  <c r="P35" i="1"/>
  <c r="F35" i="1"/>
  <c r="K35" i="1"/>
  <c r="L35" i="1" s="1"/>
  <c r="I35" i="1"/>
  <c r="H35" i="1" s="1"/>
  <c r="P28" i="1"/>
  <c r="K28" i="1"/>
  <c r="L28" i="1" s="1"/>
  <c r="I28" i="1"/>
  <c r="H28" i="1" s="1"/>
  <c r="P27" i="1"/>
  <c r="F27" i="1"/>
  <c r="K27" i="1"/>
  <c r="L27" i="1" s="1"/>
  <c r="I27" i="1"/>
  <c r="H27" i="1" s="1"/>
  <c r="P19" i="1"/>
  <c r="F19" i="1"/>
  <c r="K19" i="1"/>
  <c r="L19" i="1" s="1"/>
  <c r="I19" i="1"/>
  <c r="H19" i="1" s="1"/>
  <c r="P18" i="1"/>
  <c r="F18" i="1"/>
  <c r="K18" i="1"/>
  <c r="L18" i="1" s="1"/>
  <c r="I18" i="1"/>
  <c r="H18" i="1" s="1"/>
  <c r="P17" i="1"/>
  <c r="K17" i="1"/>
  <c r="L17" i="1" s="1"/>
  <c r="I17" i="1"/>
  <c r="H17" i="1" s="1"/>
  <c r="P16" i="1"/>
  <c r="K16" i="1"/>
  <c r="L16" i="1" s="1"/>
  <c r="I16" i="1"/>
  <c r="H16" i="1" s="1"/>
  <c r="P10" i="1"/>
  <c r="F10" i="1"/>
  <c r="K10" i="1"/>
  <c r="L10" i="1" s="1"/>
  <c r="I10" i="1"/>
  <c r="H10" i="1" s="1"/>
  <c r="P9" i="1"/>
  <c r="P29" i="1"/>
  <c r="P30" i="1"/>
  <c r="P31" i="1"/>
  <c r="P32" i="1"/>
  <c r="P33" i="1"/>
  <c r="P34" i="1"/>
  <c r="P36" i="1"/>
  <c r="P8" i="1"/>
  <c r="I9" i="1"/>
  <c r="I29" i="1"/>
  <c r="H29" i="1" s="1"/>
  <c r="I30" i="1"/>
  <c r="H30" i="1" s="1"/>
  <c r="I31" i="1"/>
  <c r="H31" i="1" s="1"/>
  <c r="I32" i="1"/>
  <c r="H32" i="1" s="1"/>
  <c r="I33" i="1"/>
  <c r="H33" i="1" s="1"/>
  <c r="I34" i="1"/>
  <c r="H34" i="1" s="1"/>
  <c r="I36" i="1"/>
  <c r="H36" i="1" s="1"/>
  <c r="I8" i="1"/>
  <c r="F9" i="1"/>
  <c r="F31" i="1"/>
  <c r="K36" i="1"/>
  <c r="L36" i="1" s="1"/>
  <c r="K34" i="1"/>
  <c r="L34" i="1" s="1"/>
  <c r="K33" i="1"/>
  <c r="L33" i="1" s="1"/>
  <c r="K32" i="1"/>
  <c r="L32" i="1" s="1"/>
  <c r="K31" i="1"/>
  <c r="L31" i="1" s="1"/>
  <c r="K30" i="1"/>
  <c r="L30" i="1" s="1"/>
  <c r="K29" i="1"/>
  <c r="L29" i="1" s="1"/>
  <c r="P37" i="1" l="1"/>
  <c r="F42" i="1" s="1"/>
  <c r="K9" i="1"/>
  <c r="L9" i="1" s="1"/>
  <c r="H9" i="1"/>
  <c r="K8" i="1"/>
  <c r="L8" i="1" s="1"/>
  <c r="H8" i="1"/>
  <c r="F40" i="1" l="1"/>
  <c r="F38" i="1" s="1"/>
</calcChain>
</file>

<file path=xl/sharedStrings.xml><?xml version="1.0" encoding="utf-8"?>
<sst xmlns="http://schemas.openxmlformats.org/spreadsheetml/2006/main" count="73" uniqueCount="73">
  <si>
    <t>Popruh křovinořezu PROFI TECOMEC</t>
  </si>
  <si>
    <t>Nůž křovinořezu 36 x 255 x 25,4 TECOMEC</t>
  </si>
  <si>
    <t>05001074</t>
  </si>
  <si>
    <t>Sluchátka TECOMEC s náhlavním držákem</t>
  </si>
  <si>
    <t>Drátěný štít se sluchátky TECOMEC</t>
  </si>
  <si>
    <t>Plexi štít se sluchátky TECOMEC</t>
  </si>
  <si>
    <t>Ochranný štít TECOMEC - síťka</t>
  </si>
  <si>
    <t>Ochranný štít TECOMEC - plexi</t>
  </si>
  <si>
    <t>Polykarbonátové ochranné brýle TECOMEC čiré</t>
  </si>
  <si>
    <t>Polykarbonátové ochranné brýle TECOMEC čiré na gumičku</t>
  </si>
  <si>
    <t>Tlumice ohně</t>
  </si>
  <si>
    <t>Kat. číslo</t>
  </si>
  <si>
    <t>Název výrobku</t>
  </si>
  <si>
    <t>Doporučená prodejní cena s DPH</t>
  </si>
  <si>
    <t>Objednané množství</t>
  </si>
  <si>
    <t>Splnil jsem podmínky akce?</t>
  </si>
  <si>
    <t>Vaše úspora z objednávky</t>
  </si>
  <si>
    <t>Nákupní cena za 1ks bez DPH po slevě 30%</t>
  </si>
  <si>
    <t>Celkem bez DPH po slevě 30%</t>
  </si>
  <si>
    <t>01030047</t>
  </si>
  <si>
    <t>IČO:</t>
  </si>
  <si>
    <t>Jméno zákaníka</t>
  </si>
  <si>
    <r>
      <t xml:space="preserve">Minimální hodnota objednávky </t>
    </r>
    <r>
      <rPr>
        <b/>
        <sz val="12"/>
        <color rgb="FFFF0000"/>
        <rFont val="Arial"/>
        <family val="2"/>
        <charset val="238"/>
      </rPr>
      <t>3.000 Kč po slevě bez DPH</t>
    </r>
    <r>
      <rPr>
        <b/>
        <sz val="12"/>
        <rFont val="Arial"/>
        <family val="2"/>
        <charset val="238"/>
      </rPr>
      <t>.</t>
    </r>
  </si>
  <si>
    <t>Celková hodnota objednávky bez DPH po slevě 30%</t>
  </si>
  <si>
    <r>
      <t xml:space="preserve">Akce platí od </t>
    </r>
    <r>
      <rPr>
        <b/>
        <sz val="12"/>
        <color rgb="FFFF0000"/>
        <rFont val="Arial"/>
        <family val="2"/>
        <charset val="238"/>
      </rPr>
      <t>1.9. do 30.9.2024</t>
    </r>
    <r>
      <rPr>
        <b/>
        <sz val="12"/>
        <rFont val="Arial"/>
        <family val="2"/>
        <charset val="238"/>
      </rPr>
      <t xml:space="preserve">. Objednávky posílejte na email: </t>
    </r>
    <r>
      <rPr>
        <b/>
        <sz val="12"/>
        <color rgb="FFFF0000"/>
        <rFont val="Arial"/>
        <family val="2"/>
        <charset val="238"/>
      </rPr>
      <t>prodej@agroles-oregon.cz</t>
    </r>
  </si>
  <si>
    <t>OBJEDNÁVKOVÝ FORMULÁŘ LESNICTVÍ TECOMEC 2024</t>
  </si>
  <si>
    <t>Miniostřička MICRO JOLLY bateriová TECOMEC</t>
  </si>
  <si>
    <t>po slevě</t>
  </si>
  <si>
    <t>bez Dph</t>
  </si>
  <si>
    <t>s Dph</t>
  </si>
  <si>
    <t>zaokrouhleno</t>
  </si>
  <si>
    <t>celkem</t>
  </si>
  <si>
    <t>Miniostřička MIDI JOLLY 230V TECOMEC</t>
  </si>
  <si>
    <t>Miniostřička 1/4" 1,1mm TECOMEC vyvětvovací pily</t>
  </si>
  <si>
    <t>Srovnávač kotoučků brusky - TECOMEC</t>
  </si>
  <si>
    <t>Kozlík na ostření TECOMEC</t>
  </si>
  <si>
    <t>Měrka omez. patek 0,65 - 0,75 mm TECOM</t>
  </si>
  <si>
    <t>Rukojeť pilníku TECOMEC - plast červená</t>
  </si>
  <si>
    <t>Rukojeť pilníku TECOMEC - plast černá (PROFI)</t>
  </si>
  <si>
    <t>Roznýtovací přístroj TECOMEC</t>
  </si>
  <si>
    <t>Nýtovací přístroj TECOMEC</t>
  </si>
  <si>
    <t>Plastový klín Tecomec do chladného počasí 190mm</t>
  </si>
  <si>
    <t>Plastový klín Tecomec do chladného počasí 230mm</t>
  </si>
  <si>
    <t>Dřevorub. lopatka 80cm TECOMEC</t>
  </si>
  <si>
    <t>Dřevorub. lopatka 130cm TECOMEC</t>
  </si>
  <si>
    <t>01030034</t>
  </si>
  <si>
    <t>01030032</t>
  </si>
  <si>
    <t>01055010</t>
  </si>
  <si>
    <t>01055009</t>
  </si>
  <si>
    <t>1025950</t>
  </si>
  <si>
    <t>05001040</t>
  </si>
  <si>
    <t>Nůž křovinořezu 22 zubů x 200 x 20-1,6 mm TECOMEC</t>
  </si>
  <si>
    <t>05001041</t>
  </si>
  <si>
    <t>Nůž křovinořezu 22 zubů x 200 x 25,4 -1,6 mm TECOMEC</t>
  </si>
  <si>
    <t>05001044</t>
  </si>
  <si>
    <t>Nůž křovinořezu 26 zubů x 250 x 25,4 -1,8 mm TECOMEC</t>
  </si>
  <si>
    <t>05001045</t>
  </si>
  <si>
    <t>Nůž křovinořezu 26 zubů x 250 x 20 -1,8 mm TECOMEC</t>
  </si>
  <si>
    <t>Kožený opasek</t>
  </si>
  <si>
    <t>01030019</t>
  </si>
  <si>
    <t>11829000</t>
  </si>
  <si>
    <t>11909005</t>
  </si>
  <si>
    <t>11909020</t>
  </si>
  <si>
    <t>10829022</t>
  </si>
  <si>
    <t>1020961</t>
  </si>
  <si>
    <t>10909008</t>
  </si>
  <si>
    <t>1018001</t>
  </si>
  <si>
    <t>1013006</t>
  </si>
  <si>
    <t>1013020</t>
  </si>
  <si>
    <t>51509002</t>
  </si>
  <si>
    <t>5135902</t>
  </si>
  <si>
    <t>5120915</t>
  </si>
  <si>
    <t>51309000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</si>
</sst>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Kč&quot;"/>
    <numFmt numFmtId="165" formatCode="#,##0.00\ &quot;Kč&quot;"/>
    <numFmt numFmtId="166" formatCode="\$#,##0.00"/>
    <numFmt numFmtId="167" formatCode="#,##0\ &quot;Kč&quot;"/>
  </numFmts>
  <fonts count="11" x14ac:knownFonts="1">
    <font>
      <sz val="11"/>
      <color theme="1"/>
      <name val="Aptos Narrow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2"/>
      <color indexed="10"/>
      <name val="Times New Roman"/>
      <family val="1"/>
      <charset val="238"/>
    </font>
    <font>
      <b/>
      <sz val="20"/>
      <name val="Arial"/>
      <family val="2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12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1"/>
        <bgColor indexed="52"/>
      </patternFill>
    </fill>
    <fill>
      <patternFill patternType="solid">
        <fgColor theme="9" tint="0.39997558519241921"/>
        <bgColor indexed="49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</borders>
  <cellStyleXfs count="3">
    <xf numFmtId="0" fontId="0" fillId="0" borderId="0"/>
    <xf numFmtId="0" fontId="1" fillId="0" borderId="0"/>
    <xf numFmtId="49" fontId="4" fillId="0" borderId="0">
      <alignment wrapText="1"/>
    </xf>
  </cellStyleXfs>
  <cellXfs count="55">
    <xf numFmtId="0" fontId="0" fillId="0" borderId="0" xfId="0"/>
    <xf numFmtId="0" fontId="1" fillId="0" borderId="0" xfId="1"/>
    <xf numFmtId="164" fontId="1" fillId="0" borderId="0" xfId="1" applyNumberFormat="1"/>
    <xf numFmtId="0" fontId="1" fillId="0" borderId="0" xfId="1" applyAlignment="1">
      <alignment horizontal="right"/>
    </xf>
    <xf numFmtId="3" fontId="1" fillId="0" borderId="0" xfId="1" applyNumberFormat="1"/>
    <xf numFmtId="165" fontId="0" fillId="0" borderId="3" xfId="0" applyNumberFormat="1" applyBorder="1" applyAlignment="1">
      <alignment horizontal="center" vertical="top"/>
    </xf>
    <xf numFmtId="165" fontId="0" fillId="0" borderId="4" xfId="0" applyNumberFormat="1" applyBorder="1" applyAlignment="1">
      <alignment horizontal="center" vertical="top"/>
    </xf>
    <xf numFmtId="165" fontId="0" fillId="0" borderId="0" xfId="0" applyNumberFormat="1"/>
    <xf numFmtId="165" fontId="0" fillId="0" borderId="6" xfId="0" applyNumberFormat="1" applyBorder="1" applyAlignment="1">
      <alignment horizontal="center" vertical="top"/>
    </xf>
    <xf numFmtId="3" fontId="0" fillId="0" borderId="0" xfId="0" applyNumberFormat="1"/>
    <xf numFmtId="165" fontId="1" fillId="0" borderId="0" xfId="1" applyNumberFormat="1"/>
    <xf numFmtId="0" fontId="3" fillId="4" borderId="0" xfId="1" applyFont="1" applyFill="1" applyAlignment="1">
      <alignment horizontal="center"/>
    </xf>
    <xf numFmtId="0" fontId="6" fillId="0" borderId="0" xfId="1" applyFont="1" applyAlignment="1">
      <alignment vertical="center"/>
    </xf>
    <xf numFmtId="0" fontId="3" fillId="0" borderId="0" xfId="1" applyFont="1" applyAlignment="1" applyProtection="1">
      <alignment vertical="center"/>
      <protection locked="0"/>
    </xf>
    <xf numFmtId="0" fontId="7" fillId="0" borderId="1" xfId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2" fillId="0" borderId="0" xfId="1" applyFont="1" applyAlignment="1">
      <alignment horizontal="center"/>
    </xf>
    <xf numFmtId="0" fontId="2" fillId="0" borderId="2" xfId="1" applyFont="1" applyBorder="1" applyAlignment="1">
      <alignment horizontal="center"/>
    </xf>
    <xf numFmtId="166" fontId="6" fillId="0" borderId="0" xfId="1" applyNumberFormat="1" applyFont="1" applyAlignment="1">
      <alignment vertical="center"/>
    </xf>
    <xf numFmtId="166" fontId="6" fillId="0" borderId="0" xfId="1" applyNumberFormat="1" applyFont="1" applyAlignment="1">
      <alignment horizontal="center" vertical="center"/>
    </xf>
    <xf numFmtId="165" fontId="6" fillId="0" borderId="2" xfId="1" applyNumberFormat="1" applyFont="1" applyBorder="1" applyAlignment="1">
      <alignment horizontal="center"/>
    </xf>
    <xf numFmtId="0" fontId="1" fillId="0" borderId="0" xfId="1" applyAlignment="1">
      <alignment horizontal="center"/>
    </xf>
    <xf numFmtId="166" fontId="6" fillId="0" borderId="1" xfId="1" applyNumberFormat="1" applyFont="1" applyBorder="1" applyAlignment="1">
      <alignment vertical="center"/>
    </xf>
    <xf numFmtId="166" fontId="6" fillId="0" borderId="7" xfId="1" applyNumberFormat="1" applyFont="1" applyBorder="1" applyAlignment="1">
      <alignment vertical="center"/>
    </xf>
    <xf numFmtId="49" fontId="6" fillId="0" borderId="0" xfId="1" applyNumberFormat="1" applyFont="1" applyAlignment="1">
      <alignment vertical="center"/>
    </xf>
    <xf numFmtId="49" fontId="6" fillId="0" borderId="2" xfId="1" applyNumberFormat="1" applyFont="1" applyBorder="1" applyAlignment="1">
      <alignment horizontal="center"/>
    </xf>
    <xf numFmtId="49" fontId="6" fillId="0" borderId="2" xfId="1" applyNumberFormat="1" applyFont="1" applyBorder="1" applyAlignment="1">
      <alignment horizontal="left"/>
    </xf>
    <xf numFmtId="49" fontId="3" fillId="4" borderId="0" xfId="1" applyNumberFormat="1" applyFont="1" applyFill="1" applyAlignment="1">
      <alignment horizontal="center"/>
    </xf>
    <xf numFmtId="49" fontId="0" fillId="0" borderId="0" xfId="0" applyNumberFormat="1" applyAlignment="1">
      <alignment horizontal="left"/>
    </xf>
    <xf numFmtId="49" fontId="7" fillId="0" borderId="0" xfId="1" applyNumberFormat="1" applyFont="1" applyAlignment="1">
      <alignment horizontal="left" vertical="center"/>
    </xf>
    <xf numFmtId="49" fontId="6" fillId="0" borderId="0" xfId="1" applyNumberFormat="1" applyFont="1" applyAlignment="1">
      <alignment horizontal="left" vertical="center"/>
    </xf>
    <xf numFmtId="49" fontId="1" fillId="0" borderId="0" xfId="1" applyNumberFormat="1" applyAlignment="1">
      <alignment horizontal="left"/>
    </xf>
    <xf numFmtId="0" fontId="0" fillId="0" borderId="0" xfId="0" applyAlignment="1">
      <alignment horizontal="center"/>
    </xf>
    <xf numFmtId="49" fontId="9" fillId="0" borderId="3" xfId="0" applyNumberFormat="1" applyFont="1" applyBorder="1" applyAlignment="1">
      <alignment horizontal="left"/>
    </xf>
    <xf numFmtId="165" fontId="9" fillId="0" borderId="3" xfId="0" applyNumberFormat="1" applyFont="1" applyBorder="1" applyAlignment="1">
      <alignment horizontal="center"/>
    </xf>
    <xf numFmtId="167" fontId="9" fillId="0" borderId="3" xfId="0" applyNumberFormat="1" applyFont="1" applyBorder="1" applyAlignment="1">
      <alignment horizontal="center"/>
    </xf>
    <xf numFmtId="49" fontId="5" fillId="3" borderId="3" xfId="2" applyFont="1" applyFill="1" applyBorder="1" applyAlignment="1">
      <alignment horizontal="left" vertical="center" wrapText="1"/>
    </xf>
    <xf numFmtId="0" fontId="5" fillId="3" borderId="3" xfId="2" applyNumberFormat="1" applyFont="1" applyFill="1" applyBorder="1" applyAlignment="1">
      <alignment horizontal="center" vertical="center" wrapText="1"/>
    </xf>
    <xf numFmtId="49" fontId="5" fillId="3" borderId="3" xfId="2" applyFont="1" applyFill="1" applyBorder="1" applyAlignment="1">
      <alignment horizontal="center" vertical="center" wrapText="1"/>
    </xf>
    <xf numFmtId="49" fontId="2" fillId="3" borderId="3" xfId="2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left"/>
    </xf>
    <xf numFmtId="165" fontId="9" fillId="2" borderId="3" xfId="0" applyNumberFormat="1" applyFont="1" applyFill="1" applyBorder="1" applyAlignment="1">
      <alignment horizontal="center"/>
    </xf>
    <xf numFmtId="167" fontId="9" fillId="2" borderId="3" xfId="0" applyNumberFormat="1" applyFont="1" applyFill="1" applyBorder="1" applyAlignment="1">
      <alignment horizontal="center"/>
    </xf>
    <xf numFmtId="1" fontId="10" fillId="2" borderId="3" xfId="1" applyNumberFormat="1" applyFont="1" applyFill="1" applyBorder="1" applyAlignment="1" applyProtection="1">
      <alignment horizontal="center"/>
      <protection locked="0"/>
    </xf>
    <xf numFmtId="1" fontId="10" fillId="0" borderId="3" xfId="1" applyNumberFormat="1" applyFont="1" applyBorder="1" applyAlignment="1" applyProtection="1">
      <alignment horizontal="center"/>
      <protection locked="0"/>
    </xf>
    <xf numFmtId="1" fontId="10" fillId="2" borderId="3" xfId="0" applyNumberFormat="1" applyFont="1" applyFill="1" applyBorder="1" applyAlignment="1" applyProtection="1">
      <alignment horizontal="center"/>
      <protection locked="0"/>
    </xf>
    <xf numFmtId="1" fontId="10" fillId="0" borderId="3" xfId="0" applyNumberFormat="1" applyFont="1" applyBorder="1" applyAlignment="1" applyProtection="1">
      <alignment horizontal="center"/>
      <protection locked="0"/>
    </xf>
    <xf numFmtId="166" fontId="6" fillId="0" borderId="1" xfId="1" applyNumberFormat="1" applyFont="1" applyBorder="1" applyAlignment="1">
      <alignment horizontal="left" vertical="center"/>
    </xf>
    <xf numFmtId="166" fontId="6" fillId="0" borderId="7" xfId="1" applyNumberFormat="1" applyFont="1" applyBorder="1" applyAlignment="1">
      <alignment horizontal="left" vertical="center"/>
    </xf>
    <xf numFmtId="0" fontId="3" fillId="4" borderId="5" xfId="1" applyFont="1" applyFill="1" applyBorder="1" applyAlignment="1">
      <alignment horizontal="center"/>
    </xf>
    <xf numFmtId="0" fontId="6" fillId="0" borderId="9" xfId="1" applyFont="1" applyBorder="1" applyAlignment="1">
      <alignment horizontal="center" vertical="center"/>
    </xf>
    <xf numFmtId="0" fontId="3" fillId="0" borderId="1" xfId="1" applyFont="1" applyBorder="1" applyAlignment="1" applyProtection="1">
      <alignment horizontal="center" vertical="center"/>
      <protection locked="0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7" xfId="1" applyFont="1" applyBorder="1" applyAlignment="1" applyProtection="1">
      <alignment horizontal="center" vertical="center"/>
      <protection locked="0"/>
    </xf>
  </cellXfs>
  <cellStyles count="3">
    <cellStyle name="Excel Built-in Normal" xfId="1" xr:uid="{59489E5A-B208-410C-851E-65963217E804}"/>
    <cellStyle name="Normal_Sheet1" xfId="2" xr:uid="{10DCD6C5-F356-4F4D-80BF-6028AD96489A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39</xdr:row>
      <xdr:rowOff>95250</xdr:rowOff>
    </xdr:from>
    <xdr:to>
      <xdr:col>4</xdr:col>
      <xdr:colOff>552450</xdr:colOff>
      <xdr:row>39</xdr:row>
      <xdr:rowOff>95250</xdr:rowOff>
    </xdr:to>
    <xdr:cxnSp macro="">
      <xdr:nvCxnSpPr>
        <xdr:cNvPr id="7" name="Přímá spojnice se šipkou 1">
          <a:extLst>
            <a:ext uri="{FF2B5EF4-FFF2-40B4-BE49-F238E27FC236}">
              <a16:creationId xmlns:a16="http://schemas.microsoft.com/office/drawing/2014/main" id="{ED50DBF0-B09A-44AC-9208-39F2C563B1DC}"/>
            </a:ext>
          </a:extLst>
        </xdr:cNvPr>
        <xdr:cNvCxnSpPr>
          <a:cxnSpLocks noChangeShapeType="1"/>
        </xdr:cNvCxnSpPr>
      </xdr:nvCxnSpPr>
      <xdr:spPr bwMode="auto">
        <a:xfrm>
          <a:off x="6362700" y="11630025"/>
          <a:ext cx="476250" cy="0"/>
        </a:xfrm>
        <a:prstGeom prst="bentConnector2">
          <a:avLst/>
        </a:prstGeom>
        <a:noFill/>
        <a:ln w="22320">
          <a:solidFill>
            <a:srgbClr val="000000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66675</xdr:colOff>
      <xdr:row>41</xdr:row>
      <xdr:rowOff>114300</xdr:rowOff>
    </xdr:from>
    <xdr:to>
      <xdr:col>4</xdr:col>
      <xdr:colOff>542925</xdr:colOff>
      <xdr:row>41</xdr:row>
      <xdr:rowOff>114300</xdr:rowOff>
    </xdr:to>
    <xdr:cxnSp macro="">
      <xdr:nvCxnSpPr>
        <xdr:cNvPr id="8" name="Přímá spojnice se šipkou 1">
          <a:extLst>
            <a:ext uri="{FF2B5EF4-FFF2-40B4-BE49-F238E27FC236}">
              <a16:creationId xmlns:a16="http://schemas.microsoft.com/office/drawing/2014/main" id="{719C9687-7F5F-4569-A580-55303541B4EE}"/>
            </a:ext>
          </a:extLst>
        </xdr:cNvPr>
        <xdr:cNvCxnSpPr>
          <a:cxnSpLocks noChangeShapeType="1"/>
        </xdr:cNvCxnSpPr>
      </xdr:nvCxnSpPr>
      <xdr:spPr bwMode="auto">
        <a:xfrm>
          <a:off x="6353175" y="12058650"/>
          <a:ext cx="476250" cy="0"/>
        </a:xfrm>
        <a:prstGeom prst="bentConnector2">
          <a:avLst/>
        </a:prstGeom>
        <a:noFill/>
        <a:ln w="22320">
          <a:solidFill>
            <a:srgbClr val="000000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76200</xdr:colOff>
      <xdr:row>37</xdr:row>
      <xdr:rowOff>133350</xdr:rowOff>
    </xdr:from>
    <xdr:to>
      <xdr:col>4</xdr:col>
      <xdr:colOff>561975</xdr:colOff>
      <xdr:row>37</xdr:row>
      <xdr:rowOff>133350</xdr:rowOff>
    </xdr:to>
    <xdr:cxnSp macro="">
      <xdr:nvCxnSpPr>
        <xdr:cNvPr id="9" name="Přímá spojnice se šipkou 1">
          <a:extLst>
            <a:ext uri="{FF2B5EF4-FFF2-40B4-BE49-F238E27FC236}">
              <a16:creationId xmlns:a16="http://schemas.microsoft.com/office/drawing/2014/main" id="{08647586-B562-45B3-BDA0-CFB7C5E91058}"/>
            </a:ext>
          </a:extLst>
        </xdr:cNvPr>
        <xdr:cNvCxnSpPr>
          <a:cxnSpLocks noChangeShapeType="1"/>
        </xdr:cNvCxnSpPr>
      </xdr:nvCxnSpPr>
      <xdr:spPr bwMode="auto">
        <a:xfrm>
          <a:off x="6362700" y="11258550"/>
          <a:ext cx="485775" cy="0"/>
        </a:xfrm>
        <a:prstGeom prst="bentConnector2">
          <a:avLst/>
        </a:prstGeom>
        <a:noFill/>
        <a:ln w="22320">
          <a:solidFill>
            <a:srgbClr val="000000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04FEC-1D39-4A52-9579-DA82F9C52F01}">
  <dimension ref="A1:W42"/>
  <sheetViews>
    <sheetView tabSelected="1" showWhiteSpace="0" view="pageLayout" zoomScaleNormal="100" workbookViewId="0">
      <selection activeCell="E31" sqref="E31"/>
    </sheetView>
  </sheetViews>
  <sheetFormatPr defaultRowHeight="15" x14ac:dyDescent="0.25"/>
  <cols>
    <col min="1" max="1" width="18.85546875" style="29" customWidth="1"/>
    <col min="2" max="2" width="59" customWidth="1"/>
    <col min="3" max="3" width="12.85546875" customWidth="1"/>
    <col min="4" max="4" width="13.28515625" style="7" customWidth="1"/>
    <col min="5" max="5" width="11.140625" customWidth="1"/>
    <col min="6" max="6" width="15.42578125" customWidth="1"/>
    <col min="7" max="7" width="8.7109375" customWidth="1"/>
    <col min="8" max="8" width="9.85546875" hidden="1" customWidth="1"/>
    <col min="9" max="9" width="0.28515625" hidden="1" customWidth="1"/>
    <col min="10" max="10" width="14.7109375" style="33" hidden="1" customWidth="1"/>
    <col min="11" max="11" width="14" hidden="1" customWidth="1"/>
    <col min="12" max="12" width="14.85546875" hidden="1" customWidth="1"/>
    <col min="13" max="13" width="20.140625" hidden="1" customWidth="1"/>
    <col min="14" max="14" width="17.7109375" hidden="1" customWidth="1"/>
    <col min="15" max="15" width="10.42578125" hidden="1" customWidth="1"/>
    <col min="16" max="16" width="10.5703125" hidden="1" customWidth="1"/>
    <col min="17" max="17" width="10.42578125" bestFit="1" customWidth="1"/>
  </cols>
  <sheetData>
    <row r="1" spans="1:23" ht="27" thickBot="1" x14ac:dyDescent="0.45">
      <c r="A1" s="50" t="s">
        <v>25</v>
      </c>
      <c r="B1" s="50"/>
      <c r="C1" s="50"/>
      <c r="D1" s="50"/>
      <c r="E1" s="50"/>
      <c r="F1" s="50"/>
    </row>
    <row r="2" spans="1:23" ht="15.75" x14ac:dyDescent="0.25">
      <c r="A2" s="51" t="s">
        <v>22</v>
      </c>
      <c r="B2" s="51"/>
      <c r="C2" s="51"/>
      <c r="D2" s="51"/>
      <c r="E2" s="51"/>
      <c r="F2" s="51"/>
      <c r="G2" s="12"/>
    </row>
    <row r="3" spans="1:23" ht="16.5" thickBot="1" x14ac:dyDescent="0.3">
      <c r="A3" s="25" t="s">
        <v>24</v>
      </c>
      <c r="B3" s="12"/>
      <c r="C3" s="12"/>
      <c r="D3" s="12"/>
      <c r="E3" s="12"/>
      <c r="F3" s="12"/>
      <c r="G3" s="12"/>
    </row>
    <row r="4" spans="1:23" ht="27.75" customHeight="1" thickBot="1" x14ac:dyDescent="0.3">
      <c r="A4" s="26" t="s">
        <v>21</v>
      </c>
      <c r="B4" s="52"/>
      <c r="C4" s="53"/>
      <c r="D4" s="53"/>
      <c r="E4" s="53"/>
      <c r="F4" s="54"/>
      <c r="G4" s="13"/>
    </row>
    <row r="5" spans="1:23" ht="27" thickBot="1" x14ac:dyDescent="0.3">
      <c r="A5" s="27" t="s">
        <v>20</v>
      </c>
      <c r="B5" s="52"/>
      <c r="C5" s="53"/>
      <c r="D5" s="53"/>
      <c r="E5" s="53"/>
      <c r="F5" s="54"/>
      <c r="G5" s="13"/>
    </row>
    <row r="6" spans="1:23" ht="26.25" x14ac:dyDescent="0.4">
      <c r="A6" s="28"/>
      <c r="B6" s="11"/>
      <c r="C6" s="11"/>
      <c r="D6" s="11"/>
      <c r="E6" s="11"/>
      <c r="F6" s="11"/>
    </row>
    <row r="7" spans="1:23" ht="63" x14ac:dyDescent="0.25">
      <c r="A7" s="37" t="s">
        <v>11</v>
      </c>
      <c r="B7" s="38" t="s">
        <v>12</v>
      </c>
      <c r="C7" s="39" t="s">
        <v>17</v>
      </c>
      <c r="D7" s="39" t="s">
        <v>13</v>
      </c>
      <c r="E7" s="40" t="s">
        <v>14</v>
      </c>
      <c r="F7" s="39" t="s">
        <v>18</v>
      </c>
      <c r="I7" t="s">
        <v>27</v>
      </c>
      <c r="J7" s="33" t="s">
        <v>28</v>
      </c>
      <c r="K7" t="s">
        <v>29</v>
      </c>
      <c r="L7" t="s">
        <v>30</v>
      </c>
      <c r="O7" t="s">
        <v>31</v>
      </c>
    </row>
    <row r="8" spans="1:23" x14ac:dyDescent="0.25">
      <c r="A8" s="41" t="s">
        <v>60</v>
      </c>
      <c r="B8" s="41" t="s">
        <v>26</v>
      </c>
      <c r="C8" s="42">
        <v>2747.96</v>
      </c>
      <c r="D8" s="43">
        <v>4750</v>
      </c>
      <c r="E8" s="44"/>
      <c r="F8" s="42">
        <f>O8</f>
        <v>0</v>
      </c>
      <c r="G8" s="1"/>
      <c r="H8" s="10" t="str">
        <f t="shared" ref="H8:H9" si="0">FIXED(I8,2)</f>
        <v>2 747,96</v>
      </c>
      <c r="I8" s="10">
        <f>J8*0.7</f>
        <v>2747.9549999999999</v>
      </c>
      <c r="J8" s="5">
        <v>3925.65</v>
      </c>
      <c r="K8" s="1">
        <f t="shared" ref="K8:K9" si="1">J8*1.21</f>
        <v>4750.0365000000002</v>
      </c>
      <c r="L8" s="3" t="str">
        <f t="shared" ref="L8:L9" si="2">FIXED(K8,0)</f>
        <v>4 750</v>
      </c>
      <c r="M8" s="4">
        <v>4750</v>
      </c>
      <c r="N8" s="1"/>
      <c r="O8" s="10">
        <f>(I8*E8)</f>
        <v>0</v>
      </c>
      <c r="P8" s="10">
        <f>(E8*J8)*0.3</f>
        <v>0</v>
      </c>
      <c r="Q8" s="10"/>
      <c r="R8" s="1"/>
      <c r="S8" s="1"/>
      <c r="T8" s="1"/>
      <c r="U8" s="1"/>
      <c r="V8" s="1"/>
      <c r="W8" s="1"/>
    </row>
    <row r="9" spans="1:23" x14ac:dyDescent="0.25">
      <c r="A9" s="34" t="s">
        <v>61</v>
      </c>
      <c r="B9" s="34" t="s">
        <v>32</v>
      </c>
      <c r="C9" s="35">
        <v>1903.3</v>
      </c>
      <c r="D9" s="36">
        <v>3290</v>
      </c>
      <c r="E9" s="45"/>
      <c r="F9" s="35">
        <f t="shared" ref="F9:F36" si="3">O9</f>
        <v>0</v>
      </c>
      <c r="G9" s="1"/>
      <c r="H9" s="2" t="str">
        <f t="shared" si="0"/>
        <v>1 903,30</v>
      </c>
      <c r="I9" s="10">
        <f t="shared" ref="I9:I36" si="4">J9*0.7</f>
        <v>1903.3</v>
      </c>
      <c r="J9" s="5">
        <v>2719</v>
      </c>
      <c r="K9" s="1">
        <f t="shared" si="1"/>
        <v>3289.99</v>
      </c>
      <c r="L9" s="3" t="str">
        <f t="shared" si="2"/>
        <v>3 290</v>
      </c>
      <c r="M9" s="4">
        <v>3290</v>
      </c>
      <c r="N9" s="1"/>
      <c r="O9" s="10">
        <f t="shared" ref="O9:O36" si="5">(I9*E9)</f>
        <v>0</v>
      </c>
      <c r="P9" s="10">
        <f t="shared" ref="P9:P36" si="6">(E9*J9)*0.3</f>
        <v>0</v>
      </c>
      <c r="Q9" s="1"/>
      <c r="R9" s="1"/>
      <c r="S9" s="1"/>
      <c r="T9" s="1"/>
      <c r="U9" s="1"/>
      <c r="V9" s="1"/>
      <c r="W9" s="1"/>
    </row>
    <row r="10" spans="1:23" x14ac:dyDescent="0.25">
      <c r="A10" s="41" t="s">
        <v>62</v>
      </c>
      <c r="B10" s="41" t="s">
        <v>33</v>
      </c>
      <c r="C10" s="42">
        <v>2308.5300000000002</v>
      </c>
      <c r="D10" s="43">
        <v>3990</v>
      </c>
      <c r="E10" s="46"/>
      <c r="F10" s="42">
        <f t="shared" si="3"/>
        <v>0</v>
      </c>
      <c r="G10" s="1"/>
      <c r="H10" s="2" t="str">
        <f t="shared" ref="H10:H28" si="7">FIXED(I10,2)</f>
        <v>2 308,53</v>
      </c>
      <c r="I10" s="10">
        <f t="shared" ref="I10:I28" si="8">J10*0.7</f>
        <v>2308.5299999999997</v>
      </c>
      <c r="J10" s="5">
        <v>3297.9</v>
      </c>
      <c r="K10" s="1">
        <f t="shared" ref="K10:K28" si="9">J10*1.21</f>
        <v>3990.4589999999998</v>
      </c>
      <c r="L10" s="3" t="str">
        <f t="shared" ref="L10:L28" si="10">FIXED(K10,0)</f>
        <v>3 990</v>
      </c>
      <c r="M10" s="4">
        <v>3990</v>
      </c>
      <c r="N10" s="1"/>
      <c r="O10" s="10">
        <f t="shared" si="5"/>
        <v>0</v>
      </c>
      <c r="P10" s="10">
        <f t="shared" ref="P10:P28" si="11">(E10*J10)*0.3</f>
        <v>0</v>
      </c>
      <c r="Q10" s="1"/>
      <c r="R10" s="1"/>
      <c r="S10" s="1"/>
      <c r="T10" s="1"/>
      <c r="U10" s="1"/>
      <c r="V10" s="1"/>
      <c r="W10" s="1"/>
    </row>
    <row r="11" spans="1:23" x14ac:dyDescent="0.25">
      <c r="A11" s="34" t="s">
        <v>63</v>
      </c>
      <c r="B11" s="34" t="s">
        <v>34</v>
      </c>
      <c r="C11" s="35">
        <v>903</v>
      </c>
      <c r="D11" s="36">
        <v>1561</v>
      </c>
      <c r="E11" s="47"/>
      <c r="F11" s="35">
        <f t="shared" ref="F11:F15" si="12">O11</f>
        <v>0</v>
      </c>
      <c r="G11" s="1"/>
      <c r="H11" s="2" t="str">
        <f t="shared" ref="H11:H15" si="13">FIXED(I11,2)</f>
        <v>903,00</v>
      </c>
      <c r="I11" s="10">
        <f t="shared" ref="I11:I15" si="14">J11*0.7</f>
        <v>902.99999999999989</v>
      </c>
      <c r="J11" s="5">
        <v>1290</v>
      </c>
      <c r="K11" s="1">
        <f t="shared" ref="K11:K15" si="15">J11*1.21</f>
        <v>1560.8999999999999</v>
      </c>
      <c r="L11" s="3" t="str">
        <f t="shared" ref="L11:L15" si="16">FIXED(K11,0)</f>
        <v>1 561</v>
      </c>
      <c r="M11" s="4">
        <v>1561</v>
      </c>
      <c r="N11" s="1"/>
      <c r="O11" s="10">
        <f t="shared" si="5"/>
        <v>0</v>
      </c>
      <c r="P11" s="10">
        <f t="shared" ref="P11:P15" si="17">(E11*J11)*0.3</f>
        <v>0</v>
      </c>
      <c r="Q11" s="1"/>
      <c r="R11" s="1"/>
      <c r="S11" s="1"/>
      <c r="T11" s="1"/>
      <c r="U11" s="1"/>
      <c r="V11" s="1"/>
      <c r="W11" s="1"/>
    </row>
    <row r="12" spans="1:23" x14ac:dyDescent="0.25">
      <c r="A12" s="41" t="s">
        <v>45</v>
      </c>
      <c r="B12" s="41" t="s">
        <v>43</v>
      </c>
      <c r="C12" s="42">
        <v>763</v>
      </c>
      <c r="D12" s="43">
        <v>1319</v>
      </c>
      <c r="E12" s="46"/>
      <c r="F12" s="42">
        <f t="shared" si="12"/>
        <v>0</v>
      </c>
      <c r="H12" s="2" t="str">
        <f t="shared" si="13"/>
        <v>763,00</v>
      </c>
      <c r="I12" s="10">
        <f t="shared" si="14"/>
        <v>763</v>
      </c>
      <c r="J12" s="8">
        <v>1090</v>
      </c>
      <c r="K12" s="1">
        <f t="shared" si="15"/>
        <v>1318.8999999999999</v>
      </c>
      <c r="L12" s="3" t="str">
        <f t="shared" si="16"/>
        <v>1 319</v>
      </c>
      <c r="M12" s="9">
        <v>1319</v>
      </c>
      <c r="O12" s="10">
        <f t="shared" si="5"/>
        <v>0</v>
      </c>
      <c r="P12" s="10">
        <f t="shared" si="17"/>
        <v>0</v>
      </c>
    </row>
    <row r="13" spans="1:23" x14ac:dyDescent="0.25">
      <c r="A13" s="34" t="s">
        <v>46</v>
      </c>
      <c r="B13" s="34" t="s">
        <v>44</v>
      </c>
      <c r="C13" s="35">
        <v>1183</v>
      </c>
      <c r="D13" s="36">
        <v>2045</v>
      </c>
      <c r="E13" s="47"/>
      <c r="F13" s="35">
        <f t="shared" si="12"/>
        <v>0</v>
      </c>
      <c r="H13" s="2" t="str">
        <f t="shared" si="13"/>
        <v>1 183,00</v>
      </c>
      <c r="I13" s="10">
        <f t="shared" si="14"/>
        <v>1183</v>
      </c>
      <c r="J13" s="8">
        <v>1690</v>
      </c>
      <c r="K13" s="1">
        <f t="shared" si="15"/>
        <v>2044.8999999999999</v>
      </c>
      <c r="L13" s="3" t="str">
        <f t="shared" si="16"/>
        <v>2 045</v>
      </c>
      <c r="M13" s="9">
        <v>2045</v>
      </c>
      <c r="O13" s="10">
        <f t="shared" si="5"/>
        <v>0</v>
      </c>
      <c r="P13" s="10">
        <f t="shared" si="17"/>
        <v>0</v>
      </c>
    </row>
    <row r="14" spans="1:23" x14ac:dyDescent="0.25">
      <c r="A14" s="41" t="s">
        <v>64</v>
      </c>
      <c r="B14" s="41" t="s">
        <v>39</v>
      </c>
      <c r="C14" s="42">
        <v>1214.92</v>
      </c>
      <c r="D14" s="43">
        <v>2100</v>
      </c>
      <c r="E14" s="46"/>
      <c r="F14" s="42">
        <f t="shared" si="12"/>
        <v>0</v>
      </c>
      <c r="H14" s="2" t="str">
        <f t="shared" si="13"/>
        <v>1 214,92</v>
      </c>
      <c r="I14" s="10">
        <f t="shared" si="14"/>
        <v>1214.9199999999998</v>
      </c>
      <c r="J14" s="8">
        <v>1735.6</v>
      </c>
      <c r="K14" s="1">
        <f t="shared" si="15"/>
        <v>2100.076</v>
      </c>
      <c r="L14" s="3" t="str">
        <f t="shared" si="16"/>
        <v>2 100</v>
      </c>
      <c r="M14" s="9">
        <v>2100</v>
      </c>
      <c r="O14" s="10">
        <f t="shared" si="5"/>
        <v>0</v>
      </c>
      <c r="P14" s="10">
        <f t="shared" si="17"/>
        <v>0</v>
      </c>
    </row>
    <row r="15" spans="1:23" x14ac:dyDescent="0.25">
      <c r="A15" s="34" t="s">
        <v>49</v>
      </c>
      <c r="B15" s="34" t="s">
        <v>40</v>
      </c>
      <c r="C15" s="35">
        <v>1012.41</v>
      </c>
      <c r="D15" s="36">
        <v>1750</v>
      </c>
      <c r="E15" s="47"/>
      <c r="F15" s="35">
        <f t="shared" si="12"/>
        <v>0</v>
      </c>
      <c r="H15" s="2" t="str">
        <f t="shared" si="13"/>
        <v>1 012,41</v>
      </c>
      <c r="I15" s="10">
        <f t="shared" si="14"/>
        <v>1012.4099999999999</v>
      </c>
      <c r="J15" s="5">
        <v>1446.3</v>
      </c>
      <c r="K15" s="1">
        <f t="shared" si="15"/>
        <v>1750.0229999999999</v>
      </c>
      <c r="L15" s="3" t="str">
        <f t="shared" si="16"/>
        <v>1 750</v>
      </c>
      <c r="M15" s="9">
        <v>1750</v>
      </c>
      <c r="O15" s="10">
        <f t="shared" si="5"/>
        <v>0</v>
      </c>
      <c r="P15" s="10">
        <f t="shared" si="17"/>
        <v>0</v>
      </c>
    </row>
    <row r="16" spans="1:23" x14ac:dyDescent="0.25">
      <c r="A16" s="41" t="s">
        <v>65</v>
      </c>
      <c r="B16" s="41" t="s">
        <v>35</v>
      </c>
      <c r="C16" s="42">
        <v>203</v>
      </c>
      <c r="D16" s="43">
        <v>351</v>
      </c>
      <c r="E16" s="46"/>
      <c r="F16" s="42">
        <f t="shared" si="3"/>
        <v>0</v>
      </c>
      <c r="G16" s="1"/>
      <c r="H16" s="2" t="str">
        <f t="shared" si="7"/>
        <v>203,00</v>
      </c>
      <c r="I16" s="10">
        <f t="shared" si="8"/>
        <v>203</v>
      </c>
      <c r="J16" s="5">
        <v>290</v>
      </c>
      <c r="K16" s="1">
        <f t="shared" si="9"/>
        <v>350.9</v>
      </c>
      <c r="L16" s="3" t="str">
        <f t="shared" si="10"/>
        <v>351</v>
      </c>
      <c r="M16" s="1">
        <v>351</v>
      </c>
      <c r="N16" s="1"/>
      <c r="O16" s="10">
        <f t="shared" si="5"/>
        <v>0</v>
      </c>
      <c r="P16" s="10">
        <f t="shared" si="11"/>
        <v>0</v>
      </c>
      <c r="Q16" s="1"/>
      <c r="R16" s="1"/>
      <c r="S16" s="1"/>
      <c r="T16" s="1"/>
      <c r="U16" s="1"/>
      <c r="V16" s="1"/>
      <c r="W16" s="1"/>
    </row>
    <row r="17" spans="1:23" x14ac:dyDescent="0.25">
      <c r="A17" s="34" t="s">
        <v>66</v>
      </c>
      <c r="B17" s="34" t="s">
        <v>36</v>
      </c>
      <c r="C17" s="35">
        <v>34.72</v>
      </c>
      <c r="D17" s="36">
        <v>60</v>
      </c>
      <c r="E17" s="47"/>
      <c r="F17" s="35">
        <f t="shared" si="3"/>
        <v>0</v>
      </c>
      <c r="G17" s="1"/>
      <c r="H17" s="2" t="str">
        <f t="shared" si="7"/>
        <v>34,72</v>
      </c>
      <c r="I17" s="10">
        <f t="shared" si="8"/>
        <v>34.72</v>
      </c>
      <c r="J17" s="5">
        <v>49.6</v>
      </c>
      <c r="K17" s="1">
        <f t="shared" si="9"/>
        <v>60.015999999999998</v>
      </c>
      <c r="L17" s="3" t="str">
        <f t="shared" si="10"/>
        <v>60</v>
      </c>
      <c r="M17" s="1">
        <v>60</v>
      </c>
      <c r="N17" s="1"/>
      <c r="O17" s="10">
        <f t="shared" si="5"/>
        <v>0</v>
      </c>
      <c r="P17" s="10">
        <f t="shared" si="11"/>
        <v>0</v>
      </c>
      <c r="Q17" s="1"/>
      <c r="R17" s="1"/>
      <c r="S17" s="1"/>
      <c r="T17" s="1"/>
      <c r="U17" s="1"/>
      <c r="V17" s="1"/>
      <c r="W17" s="1"/>
    </row>
    <row r="18" spans="1:23" x14ac:dyDescent="0.25">
      <c r="A18" s="41" t="s">
        <v>67</v>
      </c>
      <c r="B18" s="41" t="s">
        <v>37</v>
      </c>
      <c r="C18" s="42">
        <v>16.78</v>
      </c>
      <c r="D18" s="43">
        <v>29</v>
      </c>
      <c r="E18" s="46"/>
      <c r="F18" s="42">
        <f t="shared" si="3"/>
        <v>0</v>
      </c>
      <c r="H18" s="2" t="str">
        <f t="shared" si="7"/>
        <v>16,78</v>
      </c>
      <c r="I18" s="10">
        <f t="shared" si="8"/>
        <v>16.779</v>
      </c>
      <c r="J18" s="8">
        <v>23.97</v>
      </c>
      <c r="K18" s="1">
        <f t="shared" si="9"/>
        <v>29.003699999999998</v>
      </c>
      <c r="L18" s="3" t="str">
        <f t="shared" si="10"/>
        <v>29</v>
      </c>
      <c r="M18">
        <v>29</v>
      </c>
      <c r="O18" s="10">
        <f t="shared" si="5"/>
        <v>0</v>
      </c>
      <c r="P18" s="10">
        <f t="shared" si="11"/>
        <v>0</v>
      </c>
      <c r="V18" s="1"/>
      <c r="W18" s="1"/>
    </row>
    <row r="19" spans="1:23" x14ac:dyDescent="0.25">
      <c r="A19" s="34" t="s">
        <v>68</v>
      </c>
      <c r="B19" s="34" t="s">
        <v>38</v>
      </c>
      <c r="C19" s="35">
        <v>31.82</v>
      </c>
      <c r="D19" s="36">
        <v>55</v>
      </c>
      <c r="E19" s="47"/>
      <c r="F19" s="35">
        <f t="shared" si="3"/>
        <v>0</v>
      </c>
      <c r="H19" s="2" t="str">
        <f t="shared" si="7"/>
        <v>31,82</v>
      </c>
      <c r="I19" s="10">
        <f t="shared" si="8"/>
        <v>31.815000000000001</v>
      </c>
      <c r="J19" s="8">
        <v>45.45</v>
      </c>
      <c r="K19" s="1">
        <f t="shared" si="9"/>
        <v>54.994500000000002</v>
      </c>
      <c r="L19" s="3" t="str">
        <f t="shared" si="10"/>
        <v>55</v>
      </c>
      <c r="M19">
        <v>55</v>
      </c>
      <c r="O19" s="10">
        <f t="shared" si="5"/>
        <v>0</v>
      </c>
      <c r="P19" s="10">
        <f t="shared" si="11"/>
        <v>0</v>
      </c>
    </row>
    <row r="20" spans="1:23" ht="15.75" thickBot="1" x14ac:dyDescent="0.3">
      <c r="A20" s="41" t="s">
        <v>2</v>
      </c>
      <c r="B20" s="41" t="s">
        <v>1</v>
      </c>
      <c r="C20" s="42">
        <v>476</v>
      </c>
      <c r="D20" s="43">
        <v>823</v>
      </c>
      <c r="E20" s="46"/>
      <c r="F20" s="42">
        <f t="shared" ref="F20:F26" si="18">O20</f>
        <v>0</v>
      </c>
      <c r="G20" s="1"/>
      <c r="H20" s="2" t="str">
        <f t="shared" si="7"/>
        <v>476,00</v>
      </c>
      <c r="I20" s="10">
        <f t="shared" si="8"/>
        <v>475.99999999999994</v>
      </c>
      <c r="J20" s="6">
        <v>680</v>
      </c>
      <c r="K20" s="1">
        <f t="shared" si="9"/>
        <v>822.8</v>
      </c>
      <c r="L20" s="3" t="str">
        <f t="shared" si="10"/>
        <v>823</v>
      </c>
      <c r="M20" s="1">
        <v>823</v>
      </c>
      <c r="N20" s="1"/>
      <c r="O20" s="10">
        <f t="shared" si="5"/>
        <v>0</v>
      </c>
      <c r="P20" s="10">
        <f t="shared" si="11"/>
        <v>0</v>
      </c>
      <c r="Q20" s="1"/>
      <c r="R20" s="1"/>
      <c r="S20" s="1"/>
      <c r="T20" s="1"/>
      <c r="U20" s="1"/>
      <c r="V20" s="1"/>
      <c r="W20" s="1"/>
    </row>
    <row r="21" spans="1:23" ht="15.75" thickTop="1" x14ac:dyDescent="0.25">
      <c r="A21" s="34" t="s">
        <v>50</v>
      </c>
      <c r="B21" s="34" t="s">
        <v>51</v>
      </c>
      <c r="C21" s="35">
        <v>127.27</v>
      </c>
      <c r="D21" s="36">
        <v>220</v>
      </c>
      <c r="E21" s="47"/>
      <c r="F21" s="35">
        <f t="shared" si="18"/>
        <v>0</v>
      </c>
      <c r="G21" s="1"/>
      <c r="H21" s="2" t="str">
        <f t="shared" si="7"/>
        <v>127,27</v>
      </c>
      <c r="I21" s="10">
        <f t="shared" si="8"/>
        <v>127.267</v>
      </c>
      <c r="J21" s="5">
        <v>181.81</v>
      </c>
      <c r="K21" s="1">
        <f t="shared" si="9"/>
        <v>219.99009999999998</v>
      </c>
      <c r="L21" s="3" t="str">
        <f t="shared" si="10"/>
        <v>220</v>
      </c>
      <c r="M21" s="1">
        <v>220</v>
      </c>
      <c r="N21" s="1"/>
      <c r="O21" s="10">
        <f t="shared" si="5"/>
        <v>0</v>
      </c>
      <c r="P21" s="10">
        <f t="shared" si="11"/>
        <v>0</v>
      </c>
      <c r="Q21" s="1"/>
      <c r="R21" s="1"/>
      <c r="S21" s="1"/>
      <c r="T21" s="1"/>
      <c r="U21" s="1"/>
      <c r="V21" s="1"/>
      <c r="W21" s="1"/>
    </row>
    <row r="22" spans="1:23" x14ac:dyDescent="0.25">
      <c r="A22" s="41" t="s">
        <v>52</v>
      </c>
      <c r="B22" s="41" t="s">
        <v>53</v>
      </c>
      <c r="C22" s="42">
        <v>127.27</v>
      </c>
      <c r="D22" s="43">
        <v>220</v>
      </c>
      <c r="E22" s="46"/>
      <c r="F22" s="42">
        <f t="shared" si="18"/>
        <v>0</v>
      </c>
      <c r="G22" s="1"/>
      <c r="H22" s="2" t="str">
        <f t="shared" si="7"/>
        <v>127,27</v>
      </c>
      <c r="I22" s="10">
        <f t="shared" si="8"/>
        <v>127.267</v>
      </c>
      <c r="J22" s="5">
        <v>181.81</v>
      </c>
      <c r="K22" s="1">
        <f t="shared" si="9"/>
        <v>219.99009999999998</v>
      </c>
      <c r="L22" s="3" t="str">
        <f t="shared" si="10"/>
        <v>220</v>
      </c>
      <c r="M22" s="1">
        <v>220</v>
      </c>
      <c r="N22" s="1"/>
      <c r="O22" s="10">
        <f t="shared" si="5"/>
        <v>0</v>
      </c>
      <c r="P22" s="10">
        <f t="shared" si="11"/>
        <v>0</v>
      </c>
      <c r="Q22" s="1"/>
      <c r="R22" s="1"/>
      <c r="S22" s="1"/>
      <c r="T22" s="1"/>
      <c r="U22" s="1"/>
      <c r="V22" s="1"/>
      <c r="W22" s="1"/>
    </row>
    <row r="23" spans="1:23" x14ac:dyDescent="0.25">
      <c r="A23" s="34" t="s">
        <v>54</v>
      </c>
      <c r="B23" s="34" t="s">
        <v>55</v>
      </c>
      <c r="C23" s="35">
        <v>138.88</v>
      </c>
      <c r="D23" s="36">
        <v>240</v>
      </c>
      <c r="E23" s="47"/>
      <c r="F23" s="35">
        <f t="shared" si="18"/>
        <v>0</v>
      </c>
      <c r="G23" s="1"/>
      <c r="H23" s="2" t="str">
        <f t="shared" si="7"/>
        <v>138,88</v>
      </c>
      <c r="I23" s="10">
        <f t="shared" si="8"/>
        <v>138.88</v>
      </c>
      <c r="J23" s="5">
        <v>198.4</v>
      </c>
      <c r="K23" s="1">
        <f t="shared" si="9"/>
        <v>240.06399999999999</v>
      </c>
      <c r="L23" s="3" t="str">
        <f t="shared" si="10"/>
        <v>240</v>
      </c>
      <c r="M23" s="1">
        <v>240</v>
      </c>
      <c r="N23" s="1"/>
      <c r="O23" s="10">
        <f t="shared" si="5"/>
        <v>0</v>
      </c>
      <c r="P23" s="10">
        <f t="shared" si="11"/>
        <v>0</v>
      </c>
      <c r="Q23" s="1"/>
      <c r="R23" s="1"/>
      <c r="S23" s="1"/>
      <c r="T23" s="1"/>
      <c r="U23" s="1"/>
      <c r="V23" s="1"/>
      <c r="W23" s="1"/>
    </row>
    <row r="24" spans="1:23" x14ac:dyDescent="0.25">
      <c r="A24" s="41" t="s">
        <v>56</v>
      </c>
      <c r="B24" s="41" t="s">
        <v>57</v>
      </c>
      <c r="C24" s="42">
        <v>138.88</v>
      </c>
      <c r="D24" s="43">
        <v>240</v>
      </c>
      <c r="E24" s="46"/>
      <c r="F24" s="42">
        <f t="shared" si="18"/>
        <v>0</v>
      </c>
      <c r="H24" s="2" t="str">
        <f t="shared" si="7"/>
        <v>138,88</v>
      </c>
      <c r="I24" s="10">
        <f t="shared" si="8"/>
        <v>138.88</v>
      </c>
      <c r="J24" s="5">
        <v>198.4</v>
      </c>
      <c r="K24" s="1">
        <f t="shared" si="9"/>
        <v>240.06399999999999</v>
      </c>
      <c r="L24" s="3" t="str">
        <f t="shared" si="10"/>
        <v>240</v>
      </c>
      <c r="M24">
        <v>240</v>
      </c>
      <c r="O24" s="10">
        <f t="shared" si="5"/>
        <v>0</v>
      </c>
      <c r="P24" s="10">
        <f t="shared" si="11"/>
        <v>0</v>
      </c>
    </row>
    <row r="25" spans="1:23" ht="15.75" thickBot="1" x14ac:dyDescent="0.3">
      <c r="A25" s="34" t="s">
        <v>69</v>
      </c>
      <c r="B25" s="34" t="s">
        <v>0</v>
      </c>
      <c r="C25" s="35">
        <v>769.44</v>
      </c>
      <c r="D25" s="36">
        <v>1330</v>
      </c>
      <c r="E25" s="47"/>
      <c r="F25" s="35">
        <f t="shared" si="18"/>
        <v>0</v>
      </c>
      <c r="G25" s="1"/>
      <c r="H25" s="2" t="str">
        <f t="shared" si="7"/>
        <v>769,44</v>
      </c>
      <c r="I25" s="10">
        <f t="shared" si="8"/>
        <v>769.43999999999994</v>
      </c>
      <c r="J25" s="6">
        <v>1099.2</v>
      </c>
      <c r="K25" s="1">
        <f t="shared" si="9"/>
        <v>1330.0319999999999</v>
      </c>
      <c r="L25" s="3" t="str">
        <f t="shared" si="10"/>
        <v>1 330</v>
      </c>
      <c r="M25" s="4">
        <v>1330</v>
      </c>
      <c r="N25" s="1"/>
      <c r="O25" s="10">
        <f t="shared" si="5"/>
        <v>0</v>
      </c>
      <c r="P25" s="10">
        <f t="shared" si="11"/>
        <v>0</v>
      </c>
      <c r="Q25" s="1"/>
      <c r="R25" s="1"/>
      <c r="S25" s="1"/>
      <c r="T25" s="1"/>
      <c r="U25" s="1"/>
      <c r="V25" s="1"/>
      <c r="W25" s="1"/>
    </row>
    <row r="26" spans="1:23" ht="16.5" thickTop="1" thickBot="1" x14ac:dyDescent="0.3">
      <c r="A26" s="41" t="s">
        <v>70</v>
      </c>
      <c r="B26" s="41" t="s">
        <v>3</v>
      </c>
      <c r="C26" s="42">
        <v>189</v>
      </c>
      <c r="D26" s="43">
        <v>327</v>
      </c>
      <c r="E26" s="46"/>
      <c r="F26" s="42">
        <f t="shared" si="18"/>
        <v>0</v>
      </c>
      <c r="G26" s="1"/>
      <c r="H26" s="2" t="str">
        <f t="shared" si="7"/>
        <v>189,00</v>
      </c>
      <c r="I26" s="10">
        <f t="shared" si="8"/>
        <v>189</v>
      </c>
      <c r="J26" s="6">
        <v>270</v>
      </c>
      <c r="K26" s="1">
        <f t="shared" si="9"/>
        <v>326.7</v>
      </c>
      <c r="L26" s="3" t="str">
        <f t="shared" si="10"/>
        <v>327</v>
      </c>
      <c r="M26" s="1">
        <v>327</v>
      </c>
      <c r="N26" s="1"/>
      <c r="O26" s="10">
        <f t="shared" si="5"/>
        <v>0</v>
      </c>
      <c r="P26" s="10">
        <f t="shared" si="11"/>
        <v>0</v>
      </c>
      <c r="Q26" s="1"/>
      <c r="R26" s="1"/>
      <c r="S26" s="1"/>
      <c r="T26" s="1"/>
      <c r="U26" s="1"/>
      <c r="V26" s="1"/>
      <c r="W26" s="1"/>
    </row>
    <row r="27" spans="1:23" ht="15.75" thickTop="1" x14ac:dyDescent="0.25">
      <c r="A27" s="34" t="s">
        <v>48</v>
      </c>
      <c r="B27" s="34" t="s">
        <v>41</v>
      </c>
      <c r="C27" s="35">
        <v>133</v>
      </c>
      <c r="D27" s="36">
        <v>230</v>
      </c>
      <c r="E27" s="47"/>
      <c r="F27" s="35">
        <f t="shared" si="3"/>
        <v>0</v>
      </c>
      <c r="H27" s="2" t="str">
        <f t="shared" si="7"/>
        <v>133,00</v>
      </c>
      <c r="I27" s="10">
        <f t="shared" si="8"/>
        <v>133</v>
      </c>
      <c r="J27" s="8">
        <v>190</v>
      </c>
      <c r="K27" s="1">
        <f t="shared" si="9"/>
        <v>229.9</v>
      </c>
      <c r="L27" s="3" t="str">
        <f t="shared" si="10"/>
        <v>230</v>
      </c>
      <c r="M27">
        <v>230</v>
      </c>
      <c r="O27" s="10">
        <f t="shared" si="5"/>
        <v>0</v>
      </c>
      <c r="P27" s="10">
        <f t="shared" si="11"/>
        <v>0</v>
      </c>
    </row>
    <row r="28" spans="1:23" x14ac:dyDescent="0.25">
      <c r="A28" s="41" t="s">
        <v>47</v>
      </c>
      <c r="B28" s="41" t="s">
        <v>42</v>
      </c>
      <c r="C28" s="42">
        <v>225.4</v>
      </c>
      <c r="D28" s="43">
        <v>390</v>
      </c>
      <c r="E28" s="46"/>
      <c r="F28" s="42">
        <f t="shared" si="3"/>
        <v>0</v>
      </c>
      <c r="H28" s="2" t="str">
        <f t="shared" si="7"/>
        <v>225,40</v>
      </c>
      <c r="I28" s="10">
        <f t="shared" si="8"/>
        <v>225.39999999999998</v>
      </c>
      <c r="J28" s="8">
        <v>322</v>
      </c>
      <c r="K28" s="1">
        <f t="shared" si="9"/>
        <v>389.62</v>
      </c>
      <c r="L28" s="3" t="str">
        <f t="shared" si="10"/>
        <v>390</v>
      </c>
      <c r="M28">
        <v>390</v>
      </c>
      <c r="O28" s="10">
        <f t="shared" si="5"/>
        <v>0</v>
      </c>
      <c r="P28" s="10">
        <f t="shared" si="11"/>
        <v>0</v>
      </c>
    </row>
    <row r="29" spans="1:23" ht="15.75" thickBot="1" x14ac:dyDescent="0.3">
      <c r="A29" s="34" t="s">
        <v>71</v>
      </c>
      <c r="B29" s="34" t="s">
        <v>4</v>
      </c>
      <c r="C29" s="35">
        <v>381.5</v>
      </c>
      <c r="D29" s="36">
        <v>659</v>
      </c>
      <c r="E29" s="47"/>
      <c r="F29" s="35">
        <f t="shared" si="3"/>
        <v>0</v>
      </c>
      <c r="G29" s="1"/>
      <c r="H29" s="2" t="str">
        <f t="shared" ref="H29:H34" si="19">FIXED(I29,2)</f>
        <v>381,50</v>
      </c>
      <c r="I29" s="10">
        <f t="shared" si="4"/>
        <v>381.5</v>
      </c>
      <c r="J29" s="6">
        <v>545</v>
      </c>
      <c r="K29" s="1">
        <f t="shared" ref="K29:K34" si="20">J29*1.21</f>
        <v>659.44999999999993</v>
      </c>
      <c r="L29" s="3" t="str">
        <f t="shared" ref="L29:L34" si="21">FIXED(K29,0)</f>
        <v>659</v>
      </c>
      <c r="M29" s="1">
        <v>659</v>
      </c>
      <c r="N29" s="1"/>
      <c r="O29" s="10">
        <f t="shared" si="5"/>
        <v>0</v>
      </c>
      <c r="P29" s="10">
        <f t="shared" si="6"/>
        <v>0</v>
      </c>
      <c r="Q29" s="1"/>
      <c r="R29" s="1"/>
      <c r="S29" s="1"/>
      <c r="T29" s="1"/>
      <c r="U29" s="1"/>
      <c r="V29" s="1"/>
      <c r="W29" s="1"/>
    </row>
    <row r="30" spans="1:23" ht="16.5" thickTop="1" thickBot="1" x14ac:dyDescent="0.3">
      <c r="A30" s="41">
        <v>5120916</v>
      </c>
      <c r="B30" s="41" t="s">
        <v>5</v>
      </c>
      <c r="C30" s="42">
        <v>385</v>
      </c>
      <c r="D30" s="43">
        <v>666</v>
      </c>
      <c r="E30" s="46"/>
      <c r="F30" s="42">
        <f t="shared" si="3"/>
        <v>0</v>
      </c>
      <c r="G30" s="1"/>
      <c r="H30" s="2" t="str">
        <f t="shared" si="19"/>
        <v>385,00</v>
      </c>
      <c r="I30" s="10">
        <f t="shared" si="4"/>
        <v>385</v>
      </c>
      <c r="J30" s="6">
        <v>550</v>
      </c>
      <c r="K30" s="1">
        <f t="shared" si="20"/>
        <v>665.5</v>
      </c>
      <c r="L30" s="3" t="str">
        <f t="shared" si="21"/>
        <v>666</v>
      </c>
      <c r="M30" s="1">
        <v>666</v>
      </c>
      <c r="N30" s="1"/>
      <c r="O30" s="10">
        <f t="shared" si="5"/>
        <v>0</v>
      </c>
      <c r="P30" s="10">
        <f t="shared" si="6"/>
        <v>0</v>
      </c>
      <c r="Q30" s="1"/>
      <c r="R30" s="1"/>
      <c r="S30" s="1"/>
      <c r="T30" s="1"/>
      <c r="U30" s="1"/>
      <c r="V30" s="1"/>
      <c r="W30" s="1"/>
    </row>
    <row r="31" spans="1:23" ht="16.5" thickTop="1" thickBot="1" x14ac:dyDescent="0.3">
      <c r="A31" s="34">
        <v>5120912</v>
      </c>
      <c r="B31" s="34" t="s">
        <v>6</v>
      </c>
      <c r="C31" s="35">
        <v>189</v>
      </c>
      <c r="D31" s="36">
        <v>327</v>
      </c>
      <c r="E31" s="47"/>
      <c r="F31" s="35">
        <f t="shared" si="3"/>
        <v>0</v>
      </c>
      <c r="G31" s="1"/>
      <c r="H31" s="2" t="str">
        <f t="shared" si="19"/>
        <v>189,00</v>
      </c>
      <c r="I31" s="10">
        <f t="shared" si="4"/>
        <v>189</v>
      </c>
      <c r="J31" s="6">
        <v>270</v>
      </c>
      <c r="K31" s="1">
        <f t="shared" si="20"/>
        <v>326.7</v>
      </c>
      <c r="L31" s="3" t="str">
        <f t="shared" si="21"/>
        <v>327</v>
      </c>
      <c r="M31" s="1">
        <v>327</v>
      </c>
      <c r="N31" s="1"/>
      <c r="O31" s="10">
        <f t="shared" si="5"/>
        <v>0</v>
      </c>
      <c r="P31" s="10">
        <f t="shared" si="6"/>
        <v>0</v>
      </c>
      <c r="Q31" s="1"/>
      <c r="R31" s="1"/>
      <c r="S31" s="1"/>
      <c r="T31" s="1"/>
      <c r="U31" s="1"/>
      <c r="V31" s="1"/>
      <c r="W31" s="1"/>
    </row>
    <row r="32" spans="1:23" ht="16.5" thickTop="1" thickBot="1" x14ac:dyDescent="0.3">
      <c r="A32" s="41">
        <v>5120913</v>
      </c>
      <c r="B32" s="41" t="s">
        <v>7</v>
      </c>
      <c r="C32" s="42">
        <v>192.5</v>
      </c>
      <c r="D32" s="43">
        <v>333</v>
      </c>
      <c r="E32" s="46"/>
      <c r="F32" s="42">
        <f t="shared" si="3"/>
        <v>0</v>
      </c>
      <c r="G32" s="1"/>
      <c r="H32" s="2" t="str">
        <f t="shared" si="19"/>
        <v>192,50</v>
      </c>
      <c r="I32" s="10">
        <f t="shared" si="4"/>
        <v>192.5</v>
      </c>
      <c r="J32" s="6">
        <v>275</v>
      </c>
      <c r="K32" s="1">
        <f t="shared" si="20"/>
        <v>332.75</v>
      </c>
      <c r="L32" s="3" t="str">
        <f t="shared" si="21"/>
        <v>333</v>
      </c>
      <c r="M32" s="1">
        <v>333</v>
      </c>
      <c r="N32" s="1"/>
      <c r="O32" s="10">
        <f t="shared" si="5"/>
        <v>0</v>
      </c>
      <c r="P32" s="10">
        <f t="shared" si="6"/>
        <v>0</v>
      </c>
      <c r="Q32" s="1"/>
      <c r="R32" s="1"/>
      <c r="S32" s="1"/>
      <c r="T32" s="1"/>
      <c r="U32" s="1"/>
      <c r="V32" s="1"/>
      <c r="W32" s="1"/>
    </row>
    <row r="33" spans="1:23" ht="16.5" thickTop="1" thickBot="1" x14ac:dyDescent="0.3">
      <c r="A33" s="34" t="s">
        <v>72</v>
      </c>
      <c r="B33" s="34" t="s">
        <v>8</v>
      </c>
      <c r="C33" s="35">
        <v>168</v>
      </c>
      <c r="D33" s="36">
        <v>290</v>
      </c>
      <c r="E33" s="47"/>
      <c r="F33" s="35">
        <f t="shared" si="3"/>
        <v>0</v>
      </c>
      <c r="G33" s="1"/>
      <c r="H33" s="2" t="str">
        <f t="shared" si="19"/>
        <v>168,00</v>
      </c>
      <c r="I33" s="10">
        <f t="shared" si="4"/>
        <v>168</v>
      </c>
      <c r="J33" s="6">
        <v>240</v>
      </c>
      <c r="K33" s="1">
        <f t="shared" si="20"/>
        <v>290.39999999999998</v>
      </c>
      <c r="L33" s="3" t="str">
        <f t="shared" si="21"/>
        <v>290</v>
      </c>
      <c r="M33" s="1">
        <v>290</v>
      </c>
      <c r="N33" s="1"/>
      <c r="O33" s="10">
        <f t="shared" si="5"/>
        <v>0</v>
      </c>
      <c r="P33" s="10">
        <f t="shared" si="6"/>
        <v>0</v>
      </c>
      <c r="Q33" s="1"/>
      <c r="R33" s="1"/>
      <c r="S33" s="1"/>
      <c r="T33" s="1"/>
      <c r="U33" s="1"/>
      <c r="V33" s="1"/>
      <c r="W33" s="1"/>
    </row>
    <row r="34" spans="1:23" ht="16.5" thickTop="1" thickBot="1" x14ac:dyDescent="0.3">
      <c r="A34" s="41">
        <v>51309002</v>
      </c>
      <c r="B34" s="41" t="s">
        <v>9</v>
      </c>
      <c r="C34" s="42">
        <v>168</v>
      </c>
      <c r="D34" s="43">
        <v>290</v>
      </c>
      <c r="E34" s="46"/>
      <c r="F34" s="42">
        <f t="shared" si="3"/>
        <v>0</v>
      </c>
      <c r="G34" s="1"/>
      <c r="H34" s="2" t="str">
        <f t="shared" si="19"/>
        <v>168,00</v>
      </c>
      <c r="I34" s="10">
        <f t="shared" si="4"/>
        <v>168</v>
      </c>
      <c r="J34" s="6">
        <v>240</v>
      </c>
      <c r="K34" s="1">
        <f t="shared" si="20"/>
        <v>290.39999999999998</v>
      </c>
      <c r="L34" s="3" t="str">
        <f t="shared" si="21"/>
        <v>290</v>
      </c>
      <c r="M34" s="1">
        <v>290</v>
      </c>
      <c r="N34" s="1"/>
      <c r="O34" s="10">
        <f t="shared" si="5"/>
        <v>0</v>
      </c>
      <c r="P34" s="10">
        <f t="shared" si="6"/>
        <v>0</v>
      </c>
      <c r="Q34" s="1"/>
      <c r="R34" s="1"/>
      <c r="S34" s="1"/>
      <c r="T34" s="1"/>
      <c r="U34" s="1"/>
      <c r="V34" s="1"/>
      <c r="W34" s="1"/>
    </row>
    <row r="35" spans="1:23" ht="15.75" thickTop="1" x14ac:dyDescent="0.25">
      <c r="A35" s="34" t="s">
        <v>19</v>
      </c>
      <c r="B35" s="34" t="s">
        <v>10</v>
      </c>
      <c r="C35" s="35">
        <v>1729.7</v>
      </c>
      <c r="D35" s="36">
        <v>2990</v>
      </c>
      <c r="E35" s="47"/>
      <c r="F35" s="35">
        <f t="shared" si="3"/>
        <v>0</v>
      </c>
      <c r="H35" s="2" t="str">
        <f t="shared" ref="H35" si="22">FIXED(I35,2)</f>
        <v>1 729,70</v>
      </c>
      <c r="I35" s="10">
        <f t="shared" ref="I35" si="23">J35*0.7</f>
        <v>1729.6999999999998</v>
      </c>
      <c r="J35" s="8">
        <v>2471</v>
      </c>
      <c r="K35" s="1">
        <f t="shared" ref="K35" si="24">J35*1.21</f>
        <v>2989.91</v>
      </c>
      <c r="L35" s="3" t="str">
        <f t="shared" ref="L35" si="25">FIXED(K35,0)</f>
        <v>2 990</v>
      </c>
      <c r="M35" s="9">
        <v>2990</v>
      </c>
      <c r="O35" s="10">
        <f t="shared" si="5"/>
        <v>0</v>
      </c>
      <c r="P35" s="10">
        <f t="shared" ref="P35" si="26">(E35*J35)*0.3</f>
        <v>0</v>
      </c>
    </row>
    <row r="36" spans="1:23" x14ac:dyDescent="0.25">
      <c r="A36" s="41" t="s">
        <v>59</v>
      </c>
      <c r="B36" s="41" t="s">
        <v>58</v>
      </c>
      <c r="C36" s="42">
        <v>376.04</v>
      </c>
      <c r="D36" s="43">
        <v>650</v>
      </c>
      <c r="E36" s="46"/>
      <c r="F36" s="42">
        <f t="shared" si="3"/>
        <v>0</v>
      </c>
      <c r="H36" s="2" t="str">
        <f t="shared" ref="H36" si="27">FIXED(I36,2)</f>
        <v>376,04</v>
      </c>
      <c r="I36" s="10">
        <f t="shared" si="4"/>
        <v>376.04</v>
      </c>
      <c r="J36" s="8">
        <v>537.20000000000005</v>
      </c>
      <c r="K36" s="1">
        <f t="shared" ref="K36" si="28">J36*1.21</f>
        <v>650.01200000000006</v>
      </c>
      <c r="L36" s="3" t="str">
        <f t="shared" ref="L36" si="29">FIXED(K36,0)</f>
        <v>650</v>
      </c>
      <c r="M36">
        <v>650</v>
      </c>
      <c r="O36" s="10">
        <f t="shared" si="5"/>
        <v>0</v>
      </c>
      <c r="P36" s="10">
        <f t="shared" si="6"/>
        <v>0</v>
      </c>
    </row>
    <row r="37" spans="1:23" ht="15.75" thickBot="1" x14ac:dyDescent="0.3">
      <c r="F37" s="7"/>
      <c r="P37" s="7">
        <f>SUM(P8:P36)</f>
        <v>0</v>
      </c>
    </row>
    <row r="38" spans="1:23" ht="16.5" thickBot="1" x14ac:dyDescent="0.3">
      <c r="A38" s="30"/>
      <c r="B38" s="14" t="s">
        <v>15</v>
      </c>
      <c r="C38" s="15"/>
      <c r="D38" s="16"/>
      <c r="E38" s="17"/>
      <c r="F38" s="18" t="str">
        <f>IF(F40&gt;=3000,"ANO","NE")</f>
        <v>NE</v>
      </c>
    </row>
    <row r="39" spans="1:23" ht="15.75" thickBot="1" x14ac:dyDescent="0.3">
      <c r="D39"/>
    </row>
    <row r="40" spans="1:23" ht="16.5" thickBot="1" x14ac:dyDescent="0.3">
      <c r="A40" s="31"/>
      <c r="B40" s="48" t="s">
        <v>23</v>
      </c>
      <c r="C40" s="49"/>
      <c r="D40" s="19"/>
      <c r="E40" s="20"/>
      <c r="F40" s="21">
        <f>SUM(F1:F36)</f>
        <v>0</v>
      </c>
    </row>
    <row r="41" spans="1:23" ht="15.75" thickBot="1" x14ac:dyDescent="0.3">
      <c r="A41" s="32"/>
      <c r="B41" s="1"/>
      <c r="C41" s="22"/>
      <c r="D41" s="1"/>
      <c r="E41" s="1"/>
      <c r="F41" s="1"/>
    </row>
    <row r="42" spans="1:23" ht="16.5" thickBot="1" x14ac:dyDescent="0.3">
      <c r="A42" s="31"/>
      <c r="B42" s="23" t="s">
        <v>16</v>
      </c>
      <c r="C42" s="24"/>
      <c r="D42" s="19"/>
      <c r="E42" s="20"/>
      <c r="F42" s="21">
        <f>P37</f>
        <v>0</v>
      </c>
    </row>
  </sheetData>
  <sheetProtection algorithmName="SHA-512" hashValue="ElCAUaa046ehFB4mzzXax6hbax3k8cQ9VpMPbzhk7tW6mGlI4mraRj/mlFLigqQhudpF2pSUXtWWiiJeFVSD7A==" saltValue="VA7+hqDRAKpqGWnleGPZZw==" spinCount="100000" sheet="1" objects="1" scenarios="1"/>
  <mergeCells count="5">
    <mergeCell ref="B40:C40"/>
    <mergeCell ref="A1:F1"/>
    <mergeCell ref="A2:F2"/>
    <mergeCell ref="B4:F4"/>
    <mergeCell ref="B5:F5"/>
  </mergeCells>
  <pageMargins left="0.7" right="0.7" top="0.78740157499999996" bottom="0.78740157499999996" header="0.3" footer="0.3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office1</dc:creator>
  <cp:lastModifiedBy>Němeček, Petr</cp:lastModifiedBy>
  <dcterms:created xsi:type="dcterms:W3CDTF">2024-03-18T05:53:30Z</dcterms:created>
  <dcterms:modified xsi:type="dcterms:W3CDTF">2024-08-15T08:10:58Z</dcterms:modified>
</cp:coreProperties>
</file>